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9" i="2" l="1"/>
  <c r="B189" i="2"/>
  <c r="K179" i="2"/>
  <c r="F178" i="2" l="1"/>
  <c r="F177" i="2" l="1"/>
  <c r="F176" i="2" l="1"/>
  <c r="F175" i="2" l="1"/>
  <c r="F174" i="2" l="1"/>
  <c r="G179" i="2" l="1"/>
  <c r="B180" i="2"/>
  <c r="F180" i="2"/>
  <c r="B181" i="2"/>
  <c r="F181" i="2"/>
  <c r="B182" i="2"/>
  <c r="F182" i="2"/>
  <c r="B183" i="2"/>
  <c r="F183" i="2"/>
  <c r="B184" i="2"/>
  <c r="F184" i="2"/>
  <c r="B185" i="2"/>
  <c r="F185" i="2"/>
  <c r="C178" i="2" l="1"/>
  <c r="E175" i="2"/>
  <c r="C175" i="2"/>
  <c r="C182" i="2"/>
  <c r="C184" i="2"/>
  <c r="C181" i="2"/>
  <c r="C176" i="2"/>
  <c r="G176" i="2"/>
  <c r="G182" i="2"/>
  <c r="G178" i="2"/>
  <c r="G175" i="2"/>
  <c r="G177" i="2"/>
  <c r="G180" i="2"/>
  <c r="C185" i="2"/>
  <c r="G181" i="2"/>
  <c r="C177" i="2"/>
  <c r="G183" i="2"/>
  <c r="C179" i="2"/>
  <c r="G184" i="2"/>
  <c r="C180" i="2"/>
  <c r="G185" i="2"/>
  <c r="C183" i="2"/>
  <c r="G174" i="2"/>
  <c r="E174" i="2"/>
  <c r="C174" i="2"/>
  <c r="K174" i="2" l="1"/>
  <c r="K175" i="2"/>
  <c r="K176" i="2"/>
  <c r="E176" i="2"/>
  <c r="K177" i="2" l="1"/>
  <c r="E177" i="2" l="1"/>
  <c r="K178" i="2"/>
  <c r="E178" i="2" l="1"/>
  <c r="D180" i="2"/>
  <c r="E179" i="2" l="1"/>
  <c r="D181" i="2"/>
  <c r="E180" i="2"/>
  <c r="K180" i="2"/>
  <c r="D182" i="2" l="1"/>
  <c r="E181" i="2"/>
  <c r="K181" i="2"/>
  <c r="E182" i="2" l="1"/>
  <c r="K182" i="2"/>
  <c r="D183" i="2"/>
  <c r="E183" i="2" l="1"/>
  <c r="K183" i="2"/>
  <c r="D184" i="2"/>
  <c r="K184" i="2" l="1"/>
  <c r="D185" i="2"/>
  <c r="E184" i="2"/>
  <c r="K185" i="2" l="1"/>
  <c r="E185" i="2"/>
  <c r="R101" i="2" l="1"/>
  <c r="R100" i="2"/>
  <c r="O101" i="2"/>
  <c r="O100" i="2"/>
  <c r="U98" i="2"/>
  <c r="V98" i="2"/>
  <c r="R98" i="2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U97" i="2" l="1"/>
  <c r="V97" i="2"/>
  <c r="G151" i="2"/>
  <c r="K151" i="2" s="1"/>
  <c r="E152" i="2"/>
  <c r="F152" i="2" s="1"/>
  <c r="G152" i="2" s="1"/>
  <c r="K152" i="2" s="1"/>
  <c r="V101" i="2" l="1"/>
  <c r="V102" i="2"/>
  <c r="V100" i="2"/>
  <c r="U102" i="2"/>
  <c r="U100" i="2"/>
  <c r="U101" i="2"/>
  <c r="E153" i="2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G163" i="2" l="1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s="1"/>
  <c r="K166" i="2" s="1"/>
  <c r="E167" i="2" l="1"/>
  <c r="F167" i="2" s="1"/>
  <c r="G167" i="2" l="1"/>
  <c r="K167" i="2" s="1"/>
  <c r="E168" i="2"/>
  <c r="F168" i="2" s="1"/>
  <c r="G168" i="2" s="1"/>
  <c r="K168" i="2" s="1"/>
  <c r="E169" i="2" l="1"/>
  <c r="F169" i="2" s="1"/>
  <c r="G169" i="2" s="1"/>
  <c r="K169" i="2" s="1"/>
  <c r="E170" i="2" l="1"/>
  <c r="F170" i="2" s="1"/>
  <c r="G170" i="2" s="1"/>
  <c r="K170" i="2"/>
  <c r="E171" i="2" l="1"/>
  <c r="F171" i="2" s="1"/>
  <c r="G171" i="2" s="1"/>
  <c r="K171" i="2" s="1"/>
  <c r="E172" i="2" l="1"/>
  <c r="F172" i="2" s="1"/>
  <c r="G172" i="2" s="1"/>
  <c r="K172" i="2" s="1"/>
  <c r="E173" i="2" l="1"/>
  <c r="F173" i="2" s="1"/>
  <c r="G173" i="2" l="1"/>
  <c r="K173" i="2" s="1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<sst xmlns="http://schemas.openxmlformats.org/spreadsheetml/2006/main" count="87" uniqueCount="52">
  <si>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</si>
  <si>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</si>
  <si>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</si>
  <si>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</si>
  <si>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</si>
  <si>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</si>
  <si>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</si>
  <si>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</si>
  <si>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</si>
  <si>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</si>
  <si>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</si>
  <si>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</si>
  <si>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</si>
  <si>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</si>
  <si>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</si>
  <si>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</si>
  <si>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</si>
  <si>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</si>
  <si>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</si>
  <si>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</si>
  <si>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</si>
  <si>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</si>
  <si>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</si>
  <si>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</si>
  <si>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</si>
  <si>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</si>
  <si>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</si>
  <si>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</si>
  <si>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</si>
  <si>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</si>
  <si>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</si>
  <si>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</si>
  <si>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</si>
  <si>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</si>
  <si>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</si>
  <si>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</si>
  <si>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</si>
  <si>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</si>
  <si>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</si>
  <si>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</si>
  <si>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</si>
  <si>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</si>
  <si>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</si>
  <si>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</si>
  <si>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</si>
  <si>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</si>
  <si>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</si>
  <si>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</si>
  <si>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</si>
  <si>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2021 (22 YEARS)</t>
  </si>
  <si>
    <t>2022 YTD growth rate vs. 2021</t>
  </si>
  <si>
    <t>Choose a growth factor for Jan to Dec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</si>
</sst>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06272"/>
        <c:axId val="395881280"/>
      </c:lineChart>
      <c:catAx>
        <c:axId val="2988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8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12928"/>
        <c:axId val="395883584"/>
      </c:lineChart>
      <c:catAx>
        <c:axId val="2988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8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1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13440"/>
        <c:axId val="395885312"/>
      </c:lineChart>
      <c:catAx>
        <c:axId val="2988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8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8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1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1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2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3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1545.46</c:v>
                </c:pt>
                <c:pt idx="3">
                  <c:v>1354.89</c:v>
                </c:pt>
                <c:pt idx="4">
                  <c:v>1552.1849999999999</c:v>
                </c:pt>
                <c:pt idx="5">
                  <c:v>1510.1849999999999</c:v>
                </c:pt>
                <c:pt idx="6">
                  <c:v>1432.6169450374264</c:v>
                </c:pt>
                <c:pt idx="7">
                  <c:v>1612.0891523091823</c:v>
                </c:pt>
                <c:pt idx="8">
                  <c:v>1517.6241297837755</c:v>
                </c:pt>
                <c:pt idx="9">
                  <c:v>1577.53769840729</c:v>
                </c:pt>
                <c:pt idx="10">
                  <c:v>1352.2552948455248</c:v>
                </c:pt>
                <c:pt idx="11">
                  <c:v>1304.3396616371069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13952"/>
        <c:axId val="396868928"/>
      </c:lineChart>
      <c:catAx>
        <c:axId val="298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686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8689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9881395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1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2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3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>
                  <c:v>1732.6410000000024</c:v>
                </c:pt>
                <c:pt idx="3">
                  <c:v>1594.9063333333331</c:v>
                </c:pt>
                <c:pt idx="4">
                  <c:v>1789.5929999999976</c:v>
                </c:pt>
                <c:pt idx="5" formatCode="#,##0">
                  <c:v>1712.7720000000013</c:v>
                </c:pt>
                <c:pt idx="6" formatCode="#,##0">
                  <c:v>1751.6761025890289</c:v>
                </c:pt>
                <c:pt idx="7" formatCode="#,##0">
                  <c:v>1874.4243023763197</c:v>
                </c:pt>
                <c:pt idx="8" formatCode="#,##0">
                  <c:v>1638.2718742366312</c:v>
                </c:pt>
                <c:pt idx="9" formatCode="#,##0">
                  <c:v>1550.970919154209</c:v>
                </c:pt>
                <c:pt idx="10" formatCode="#,##0">
                  <c:v>1266.4723619954411</c:v>
                </c:pt>
                <c:pt idx="11" formatCode="#,##0">
                  <c:v>1256.0443351376236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14976"/>
        <c:axId val="408568960"/>
      </c:lineChart>
      <c:catAx>
        <c:axId val="2988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8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56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9881497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210</xdr:row>
      <xdr:rowOff>0</xdr:rowOff>
    </xdr:from>
    <xdr:to>
      <xdr:col>5</xdr:col>
      <xdr:colOff>419100</xdr:colOff>
      <xdr:row>210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210</xdr:row>
      <xdr:rowOff>0</xdr:rowOff>
    </xdr:from>
    <xdr:to>
      <xdr:col>8</xdr:col>
      <xdr:colOff>469900</xdr:colOff>
      <xdr:row>210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199</xdr:row>
      <xdr:rowOff>0</xdr:rowOff>
    </xdr:from>
    <xdr:to>
      <xdr:col>12</xdr:col>
      <xdr:colOff>482600</xdr:colOff>
      <xdr:row>199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201</xdr:row>
      <xdr:rowOff>0</xdr:rowOff>
    </xdr:from>
    <xdr:to>
      <xdr:col>6</xdr:col>
      <xdr:colOff>177800</xdr:colOff>
      <xdr:row>222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201</xdr:row>
      <xdr:rowOff>8659</xdr:rowOff>
    </xdr:from>
    <xdr:to>
      <xdr:col>20</xdr:col>
      <xdr:colOff>254000</xdr:colOff>
      <xdr:row>222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14"/>
  <sheetViews>
    <sheetView tabSelected="1" zoomScaleNormal="100" zoomScalePageLayoutView="110" workbookViewId="0">
      <pane ySplit="5" topLeftCell="A185" activePane="bottomLeft" state="frozen"/>
      <selection pane="bottomLeft" activeCell="C190" sqref="C190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8.0346187049097587E-2</v>
      </c>
      <c r="Z73" s="26">
        <v>6.8972484955111379E-2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7.495348398482897E-2</v>
      </c>
      <c r="Z74" s="26">
        <v>6.9106572386361337E-2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8.2953898984536978E-2</v>
      </c>
      <c r="Z75" s="26">
        <v>8.3107415492334594E-2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8.0779686123872124E-2</v>
      </c>
      <c r="Z76" s="26">
        <v>9.0914563419609212E-2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8.3019270157619396E-2</v>
      </c>
      <c r="Z77" s="26">
        <v>9.3561440763464968E-2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8.6347241078871914E-2</v>
      </c>
      <c r="Z78" s="26">
        <v>9.9698692610124609E-2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8.3320667883026223E-2</v>
      </c>
      <c r="Z79" s="26">
        <v>9.2788607697520453E-2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9.375872966089592E-2</v>
      </c>
      <c r="Z80" s="26">
        <v>9.9290742731962936E-2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8.8264665950658031E-2</v>
      </c>
      <c r="Z81" s="26">
        <v>8.6781435229803444E-2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9.1749225148606325E-2</v>
      </c>
      <c r="Z82" s="26">
        <v>8.2156987787271735E-2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7.8646853023188412E-2</v>
      </c>
      <c r="Z83" s="26">
        <v>6.7086721673748725E-2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8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7.5860090954798121E-2</v>
      </c>
      <c r="Z84" s="26">
        <v>6.653433525268658E-2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8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8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MIN(K139:K150)</f>
        <v>0.63031486341374798</v>
      </c>
      <c r="V97" s="58">
        <f>MAX(K139:K150)</f>
        <v>0.80541097492551161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MIN(K140:K151)</f>
        <v>0.63031486341374798</v>
      </c>
      <c r="V98" s="58">
        <f>MAX(K140:K151)</f>
        <v>0.83585303814326173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45" t="s">
        <v>39</v>
      </c>
      <c r="N100" s="46"/>
      <c r="O100" s="47">
        <f>MIN(O65:O98)</f>
        <v>-0.24491489929975141</v>
      </c>
      <c r="P100" s="46"/>
      <c r="Q100" s="46"/>
      <c r="R100" s="47">
        <f>MIN(R65:R98)</f>
        <v>-0.13917411362916188</v>
      </c>
      <c r="S100" s="50"/>
      <c r="U100" s="37">
        <f>MEDIAN(U64:U97)</f>
        <v>0.67723117832282642</v>
      </c>
      <c r="V100" s="37">
        <f>MEDIAN(V64:V97)</f>
        <v>0.81356738190460176</v>
      </c>
      <c r="W100" s="57" t="s">
        <v>44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M101" s="48" t="s">
        <v>40</v>
      </c>
      <c r="N101" s="39"/>
      <c r="O101" s="49">
        <f>MAX(O65:O98)</f>
        <v>0.32667126119917289</v>
      </c>
      <c r="P101" s="39"/>
      <c r="Q101" s="39"/>
      <c r="R101" s="49">
        <f>MAX(R65:R98)</f>
        <v>0.13805809807056191</v>
      </c>
      <c r="S101" s="51"/>
      <c r="U101" s="37">
        <f>AVERAGE(U64:U97)</f>
        <v>0.6640183327277307</v>
      </c>
      <c r="V101" s="37">
        <f>AVERAGE(V64:V97)</f>
        <v>0.80215529929606733</v>
      </c>
      <c r="W101" s="57" t="s">
        <v>45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U102">
        <f>STDEV(U64:U97)</f>
        <v>0.10457671481466679</v>
      </c>
      <c r="V102">
        <f>STDEV(V64:V97)</f>
        <v>0.11208365191229781</v>
      </c>
      <c r="W102" s="57" t="s">
        <v>46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v>1545.46</v>
      </c>
      <c r="C176" s="12">
        <f t="shared" si="59"/>
        <v>16804.475999999999</v>
      </c>
      <c r="D176" s="10">
        <v>13543.015999999998</v>
      </c>
      <c r="E176" s="13">
        <f t="shared" si="60"/>
        <v>-187.18100000000231</v>
      </c>
      <c r="F176" s="9">
        <f t="shared" si="26"/>
        <v>1732.6410000000024</v>
      </c>
      <c r="G176" s="12">
        <f t="shared" si="61"/>
        <v>19654.681333333334</v>
      </c>
      <c r="H176" s="57"/>
      <c r="I176" s="57"/>
      <c r="J176" s="57"/>
      <c r="K176" s="54">
        <f t="shared" si="62"/>
        <v>0.68904785431609805</v>
      </c>
    </row>
    <row r="177" spans="1:12" x14ac:dyDescent="0.2">
      <c r="A177" s="1">
        <v>43191</v>
      </c>
      <c r="B177" s="10">
        <v>1354.89</v>
      </c>
      <c r="C177" s="12">
        <f t="shared" si="59"/>
        <v>16587.29</v>
      </c>
      <c r="D177" s="10">
        <v>13302.999666666665</v>
      </c>
      <c r="E177" s="13">
        <f t="shared" si="60"/>
        <v>-240.01633333333302</v>
      </c>
      <c r="F177" s="9">
        <f t="shared" si="26"/>
        <v>1594.9063333333331</v>
      </c>
      <c r="G177" s="12">
        <f t="shared" si="61"/>
        <v>19351.761000000002</v>
      </c>
      <c r="H177" s="57"/>
      <c r="I177" s="57"/>
      <c r="J177" s="57"/>
      <c r="K177" s="54">
        <f t="shared" si="62"/>
        <v>0.68743096127875203</v>
      </c>
    </row>
    <row r="178" spans="1:12" x14ac:dyDescent="0.2">
      <c r="A178" s="1">
        <v>43221</v>
      </c>
      <c r="B178" s="10">
        <v>1552.1849999999999</v>
      </c>
      <c r="C178" s="12">
        <f t="shared" si="59"/>
        <v>16758.174999999999</v>
      </c>
      <c r="D178" s="10">
        <v>13065.591666666667</v>
      </c>
      <c r="E178" s="13">
        <f t="shared" si="60"/>
        <v>-237.40799999999763</v>
      </c>
      <c r="F178" s="9">
        <f t="shared" si="26"/>
        <v>1789.5929999999976</v>
      </c>
      <c r="G178" s="12">
        <f t="shared" si="61"/>
        <v>19356.730333333333</v>
      </c>
      <c r="H178" s="57"/>
      <c r="I178" s="57"/>
      <c r="J178" s="57"/>
      <c r="K178" s="54">
        <f t="shared" si="62"/>
        <v>0.6749896000858685</v>
      </c>
    </row>
    <row r="179" spans="1:12" x14ac:dyDescent="0.2">
      <c r="A179" s="1">
        <v>43252</v>
      </c>
      <c r="B179" s="10">
        <v>1510.1849999999999</v>
      </c>
      <c r="C179" s="12">
        <f t="shared" si="59"/>
        <v>16700.832999999999</v>
      </c>
      <c r="D179" s="10">
        <v>12743.683000000001</v>
      </c>
      <c r="E179" s="13">
        <f t="shared" si="60"/>
        <v>-321.90866666666625</v>
      </c>
      <c r="F179" s="10">
        <v>1712.7720000000013</v>
      </c>
      <c r="G179" s="12">
        <f t="shared" si="61"/>
        <v>18905.871999999999</v>
      </c>
      <c r="H179" s="57"/>
      <c r="I179" s="57"/>
      <c r="J179" s="57"/>
      <c r="K179" s="54">
        <f>D179/G179</f>
        <v>0.67405951970900901</v>
      </c>
    </row>
    <row r="180" spans="1:12" x14ac:dyDescent="0.2">
      <c r="A180" s="1">
        <v>43282</v>
      </c>
      <c r="B180" s="10">
        <f t="shared" ref="B179:B185" si="63">C$173*(1+B$191)*Y79</f>
        <v>1432.6169450374264</v>
      </c>
      <c r="C180" s="12">
        <f t="shared" si="59"/>
        <v>16916.478945037423</v>
      </c>
      <c r="D180" s="10">
        <f t="shared" ref="D179:D185" si="64">D179+B180-F180</f>
        <v>12424.623842448398</v>
      </c>
      <c r="E180" s="13">
        <f t="shared" si="60"/>
        <v>-319.05915755160277</v>
      </c>
      <c r="F180" s="10">
        <f t="shared" ref="F179:F185" si="65">G$173*(1+F$191)*Z79</f>
        <v>1751.6761025890289</v>
      </c>
      <c r="G180" s="12">
        <f t="shared" si="61"/>
        <v>19209.196102589027</v>
      </c>
      <c r="H180" s="57"/>
      <c r="I180" s="57"/>
      <c r="J180" s="57"/>
      <c r="K180" s="54">
        <f t="shared" si="62"/>
        <v>0.64680602853410407</v>
      </c>
    </row>
    <row r="181" spans="1:12" x14ac:dyDescent="0.2">
      <c r="A181" s="1">
        <v>43313</v>
      </c>
      <c r="B181" s="10">
        <f t="shared" si="63"/>
        <v>1612.0891523091823</v>
      </c>
      <c r="C181" s="12">
        <f t="shared" si="59"/>
        <v>16915.431097346605</v>
      </c>
      <c r="D181" s="10">
        <f t="shared" si="64"/>
        <v>12162.288692381262</v>
      </c>
      <c r="E181" s="13">
        <f t="shared" si="60"/>
        <v>-262.33515006713606</v>
      </c>
      <c r="F181" s="10">
        <f t="shared" si="65"/>
        <v>1874.4243023763197</v>
      </c>
      <c r="G181" s="12">
        <f t="shared" si="61"/>
        <v>19320.377404965348</v>
      </c>
      <c r="H181" s="57"/>
      <c r="I181" s="57"/>
      <c r="J181" s="57"/>
      <c r="K181" s="54">
        <f t="shared" si="62"/>
        <v>0.6295057512311093</v>
      </c>
    </row>
    <row r="182" spans="1:12" x14ac:dyDescent="0.2">
      <c r="A182" s="1">
        <v>43344</v>
      </c>
      <c r="B182" s="10">
        <f t="shared" si="63"/>
        <v>1517.6241297837755</v>
      </c>
      <c r="C182" s="12">
        <f t="shared" si="59"/>
        <v>17034.108227130382</v>
      </c>
      <c r="D182" s="10">
        <f t="shared" si="64"/>
        <v>12041.640947928407</v>
      </c>
      <c r="E182" s="13">
        <f t="shared" si="60"/>
        <v>-120.64774445285548</v>
      </c>
      <c r="F182" s="10">
        <f t="shared" si="65"/>
        <v>1638.2718742366312</v>
      </c>
      <c r="G182" s="12">
        <f t="shared" si="61"/>
        <v>19393.787945868644</v>
      </c>
      <c r="H182" s="57"/>
      <c r="I182" s="57"/>
      <c r="J182" s="57"/>
      <c r="K182" s="54">
        <f t="shared" si="62"/>
        <v>0.62090196002651321</v>
      </c>
    </row>
    <row r="183" spans="1:12" x14ac:dyDescent="0.2">
      <c r="A183" s="1">
        <v>43374</v>
      </c>
      <c r="B183" s="10">
        <f t="shared" si="63"/>
        <v>1577.53769840729</v>
      </c>
      <c r="C183" s="12">
        <f t="shared" si="59"/>
        <v>17212.24492553767</v>
      </c>
      <c r="D183" s="10">
        <f t="shared" si="64"/>
        <v>12068.207727181487</v>
      </c>
      <c r="E183" s="13">
        <f t="shared" si="60"/>
        <v>26.566779253080313</v>
      </c>
      <c r="F183" s="10">
        <f t="shared" si="65"/>
        <v>1550.970919154209</v>
      </c>
      <c r="G183" s="12">
        <f t="shared" si="61"/>
        <v>19301.374865022852</v>
      </c>
      <c r="H183" s="57"/>
      <c r="I183" s="57"/>
      <c r="J183" s="57"/>
      <c r="K183" s="54">
        <f t="shared" si="62"/>
        <v>0.62525119643424942</v>
      </c>
    </row>
    <row r="184" spans="1:12" x14ac:dyDescent="0.2">
      <c r="A184" s="1">
        <v>43405</v>
      </c>
      <c r="B184" s="10">
        <f t="shared" si="63"/>
        <v>1352.2552948455248</v>
      </c>
      <c r="C184" s="12">
        <f t="shared" si="59"/>
        <v>17267.487220383198</v>
      </c>
      <c r="D184" s="10">
        <f t="shared" si="64"/>
        <v>12153.99066003157</v>
      </c>
      <c r="E184" s="13">
        <f t="shared" si="60"/>
        <v>85.782932850082943</v>
      </c>
      <c r="F184" s="10">
        <f t="shared" si="65"/>
        <v>1266.4723619954411</v>
      </c>
      <c r="G184" s="12">
        <f t="shared" si="61"/>
        <v>18995.587893684962</v>
      </c>
      <c r="H184" s="57"/>
      <c r="I184" s="57"/>
      <c r="J184" s="57"/>
      <c r="K184" s="54">
        <f t="shared" si="62"/>
        <v>0.63983229832397737</v>
      </c>
    </row>
    <row r="185" spans="1:12" x14ac:dyDescent="0.2">
      <c r="A185" s="1">
        <v>43435</v>
      </c>
      <c r="B185" s="10">
        <f t="shared" si="63"/>
        <v>1304.3396616371069</v>
      </c>
      <c r="C185" s="12">
        <f t="shared" si="59"/>
        <v>17315.808882020305</v>
      </c>
      <c r="D185" s="10">
        <f t="shared" si="64"/>
        <v>12202.285986531053</v>
      </c>
      <c r="E185" s="13">
        <f t="shared" si="60"/>
        <v>48.295326499483053</v>
      </c>
      <c r="F185" s="10">
        <f t="shared" si="65"/>
        <v>1256.0443351376236</v>
      </c>
      <c r="G185" s="12">
        <f t="shared" si="61"/>
        <v>18915.497562155921</v>
      </c>
      <c r="H185" s="57"/>
      <c r="I185" s="57"/>
      <c r="J185" s="57"/>
      <c r="K185" s="54">
        <f t="shared" si="62"/>
        <v>0.64509463451514304</v>
      </c>
    </row>
    <row r="186" spans="1:12" x14ac:dyDescent="0.2">
      <c r="A186" s="1"/>
      <c r="B186" s="10"/>
      <c r="C186" s="12"/>
      <c r="D186" s="10"/>
      <c r="E186" s="13"/>
      <c r="F186" s="10"/>
      <c r="G186" s="12"/>
      <c r="H186" s="57"/>
      <c r="I186" s="57"/>
      <c r="J186" s="57"/>
      <c r="K186" s="54"/>
    </row>
    <row r="187" spans="1:12" x14ac:dyDescent="0.2">
      <c r="A187" s="1"/>
      <c r="B187" s="10"/>
      <c r="C187" s="12"/>
      <c r="D187" s="10"/>
      <c r="E187" s="13"/>
      <c r="F187" s="10"/>
      <c r="G187" s="12"/>
      <c r="H187" s="57"/>
      <c r="I187" s="57"/>
      <c r="J187" s="57"/>
      <c r="K187" s="54"/>
    </row>
    <row r="188" spans="1:12" x14ac:dyDescent="0.2">
      <c r="A188" s="1"/>
      <c r="C188" s="19"/>
      <c r="G188" s="33"/>
    </row>
    <row r="189" spans="1:12" ht="28.5" customHeight="1" x14ac:dyDescent="0.2">
      <c r="A189" s="61" t="s">
        <v>50</v>
      </c>
      <c r="B189" s="64">
        <f>SUM(B174:B179)/SUM(B162:B167)-1</f>
        <v>-1.7987198734074505E-2</v>
      </c>
      <c r="C189" s="62"/>
      <c r="D189" s="63"/>
      <c r="E189" s="63"/>
      <c r="F189" s="64">
        <f>SUM(F174:F179)/SUM(F162:F167)-1</f>
        <v>2.2925010465850715E-2</v>
      </c>
      <c r="G189" s="33"/>
      <c r="K189" s="33"/>
    </row>
    <row r="190" spans="1:12" ht="15.75" x14ac:dyDescent="0.25">
      <c r="A190" s="17"/>
      <c r="B190" s="8"/>
      <c r="E190" s="17"/>
      <c r="F190" s="8"/>
      <c r="G190" s="55"/>
      <c r="L190" s="59"/>
    </row>
    <row r="191" spans="1:12" ht="15.75" x14ac:dyDescent="0.25">
      <c r="A191" s="17">
        <v>2022</v>
      </c>
      <c r="B191" s="60">
        <v>0.02</v>
      </c>
      <c r="E191" s="17">
        <v>2022</v>
      </c>
      <c r="F191" s="60">
        <v>0.01</v>
      </c>
    </row>
    <row r="193" spans="1:12" ht="15.75" x14ac:dyDescent="0.25">
      <c r="B193" s="38" t="s">
        <v>15</v>
      </c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1:12" ht="15.75" x14ac:dyDescent="0.25">
      <c r="B194" s="7" t="s">
        <v>16</v>
      </c>
      <c r="F194" s="7" t="s">
        <v>17</v>
      </c>
    </row>
    <row r="195" spans="1:12" x14ac:dyDescent="0.2">
      <c r="B195" s="53" t="s">
        <v>43</v>
      </c>
      <c r="C195" s="53"/>
      <c r="D195" s="53"/>
      <c r="E195" s="53"/>
      <c r="F195" s="53" t="s">
        <v>43</v>
      </c>
    </row>
    <row r="196" spans="1:12" x14ac:dyDescent="0.2">
      <c r="B196" s="57" t="s">
        <v>51</v>
      </c>
      <c r="F196" s="57" t="s">
        <v>51</v>
      </c>
    </row>
    <row r="197" spans="1:12" x14ac:dyDescent="0.2">
      <c r="B197" t="s">
        <v>35</v>
      </c>
      <c r="F197" t="s">
        <v>35</v>
      </c>
    </row>
    <row r="198" spans="1:12" x14ac:dyDescent="0.2">
      <c r="B198" t="s">
        <v>18</v>
      </c>
      <c r="L198" s="6"/>
    </row>
    <row r="199" spans="1:12" x14ac:dyDescent="0.2">
      <c r="B199" t="s">
        <v>21</v>
      </c>
      <c r="L199" s="6"/>
    </row>
    <row r="200" spans="1:12" x14ac:dyDescent="0.2">
      <c r="L200" s="6"/>
    </row>
    <row r="201" spans="1:12" x14ac:dyDescent="0.2">
      <c r="A201" s="65"/>
      <c r="L201" s="6"/>
    </row>
    <row r="202" spans="1:12" x14ac:dyDescent="0.2">
      <c r="L202" s="6"/>
    </row>
    <row r="203" spans="1:12" x14ac:dyDescent="0.2">
      <c r="L203" s="6"/>
    </row>
    <row r="206" spans="1:12" ht="15.75" x14ac:dyDescent="0.25">
      <c r="B206" s="8"/>
      <c r="F206" s="8"/>
    </row>
    <row r="207" spans="1:12" ht="15.75" x14ac:dyDescent="0.25">
      <c r="B207" s="8"/>
      <c r="F207" s="8"/>
    </row>
    <row r="208" spans="1:12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8" ma:contentTypeDescription="Create a new document." ma:contentTypeScope="" ma:versionID="ff4f77901f84bf1276fb2b83516d3b93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e4b1c02f3b71c11aef612b2c0f358828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6d52c3-310a-4fb3-ac4f-cc9b2a01b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7ef28c-3c26-4c70-8f36-1ace2997ad58}" ma:internalName="TaxCatchAll" ma:showField="CatchAllData" ma:web="e4177619-1c59-44b7-8c94-32c9c558c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34D06-6123-4878-9A25-30994EF057BA}"/>
</file>

<file path=customXml/itemProps2.xml><?xml version="1.0" encoding="utf-8"?>
<ds:datastoreItem xmlns:ds="http://schemas.openxmlformats.org/officeDocument/2006/customXml" ds:itemID="{F1923FB4-4D01-4C90-B071-BE0F79360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2022-07-29T04:44:54Z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